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activeTab="1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25" i="181" l="1"/>
  <c r="I24" i="181"/>
  <c r="I23" i="181"/>
  <c r="I26" i="181" s="1"/>
  <c r="I27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19" i="131"/>
  <c r="I20" i="131" s="1"/>
  <c r="I21" i="131" s="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<sst xmlns="http://schemas.openxmlformats.org/spreadsheetml/2006/main" count="312" uniqueCount="95">
  <si>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</si>
  <si>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</si>
  <si>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</si>
  <si>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</si>
  <si>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</si>
  <si>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</si>
  <si>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</si>
  <si>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</si>
  <si>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</si>
  <si>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</si>
  <si>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</si>
  <si>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</si>
  <si>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</si>
  <si>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</si>
  <si>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</si>
  <si>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</si>
  <si>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</si>
  <si>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</si>
  <si>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</si>
  <si>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</si>
  <si>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</si>
  <si>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</si>
  <si>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</si>
  <si>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</si>
  <si>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</si>
  <si>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</si>
  <si>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</si>
  <si>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</si>
  <si>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</si>
  <si>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</si>
  <si>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(15.3-3.18=12.12)+0.4x0.4x0.4x4=</t>
  </si>
  <si>
    <t>VAR 1 1/4"</t>
  </si>
  <si>
    <t>(53.3-10.56=42.74)+0.4x0.4x0.4x4=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</si>
  <si>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</si>
  <si>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</si>
  <si>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</si>
  <si>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</si>
  <si>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</si>
  <si>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</si>
  <si>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</si>
  <si>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</si>
  <si>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</si>
  <si>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</si>
  <si>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</si>
  <si>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</si>
  <si>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</si>
  <si>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</si>
  <si>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</si>
  <si>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</si>
  <si>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</si>
  <si>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</si>
  <si>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</si>
  <si>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</si>
  <si>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</si>
  <si>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</si>
  <si>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</si>
  <si>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</si>
  <si>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</si>
  <si>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</si>
  <si>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</si>
  <si>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</si>
  <si>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</si>
  <si>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</si>
  <si>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</si>
  <si>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</si>
  <si>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</si>
  <si>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Trorres suspensión y remate deflexión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</si>
  <si>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</si>
  <si>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</si>
  <si>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</si>
  <si>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</si>
  <si>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</si>
  <si>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</si>
  <si>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</si>
  <si>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</si>
  <si>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</si>
  <si>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</si>
  <si>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</si>
  <si>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</si>
  <si>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</si>
  <si>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</si>
  <si>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</si>
  <si>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</si>
  <si>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</si>
  <si>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>1.a.11</t>
  </si>
  <si>
    <t>138 kV - 1C - 1km - ACAR 300 2 C/F Torre de acero</t>
  </si>
  <si>
    <t>Suministro, tendido y tensionado de cable conductor ACAR 300 2 conductor/fase</t>
  </si>
  <si>
    <t>Cable ACAR 300</t>
  </si>
  <si>
    <t>Suministro, tendido y tensionado de cable conductor ACAR 300 2 C/F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</si>
  <si>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</si>
  <si>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</si>
  <si>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</si>
  <si>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</si>
  <si>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 xml:space="preserve">CIMENTACIÓN TORRE 138 kV 1C SUSPENSIÓN </t>
  </si>
  <si>
    <t xml:space="preserve">CIMENTACIÓN TORRE 138 kV 1C DEFLEXIÓN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</si>
</sst>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</xdr:row>
      <xdr:rowOff>0</xdr:rowOff>
    </xdr:from>
    <xdr:to>
      <xdr:col>12</xdr:col>
      <xdr:colOff>1219200</xdr:colOff>
      <xdr:row>31</xdr:row>
      <xdr:rowOff>114300</xdr:rowOff>
    </xdr:to>
    <xdr:pic>
      <xdr:nvPicPr>
        <xdr:cNvPr id="108" name="Imagen 10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55" r="38192" b="24532"/>
        <a:stretch/>
      </xdr:blipFill>
      <xdr:spPr bwMode="auto">
        <a:xfrm>
          <a:off x="5848350" y="3057525"/>
          <a:ext cx="4057650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1628774</xdr:colOff>
      <xdr:row>30</xdr:row>
      <xdr:rowOff>161927</xdr:rowOff>
    </xdr:from>
    <xdr:to>
      <xdr:col>12</xdr:col>
      <xdr:colOff>466724</xdr:colOff>
      <xdr:row>37</xdr:row>
      <xdr:rowOff>123827</xdr:rowOff>
    </xdr:to>
    <xdr:pic>
      <xdr:nvPicPr>
        <xdr:cNvPr id="109" name="Imagen 10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45" r="33159" b="38904"/>
        <a:stretch/>
      </xdr:blipFill>
      <xdr:spPr bwMode="auto">
        <a:xfrm>
          <a:off x="7477124" y="6753227"/>
          <a:ext cx="167640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11</xdr:row>
      <xdr:rowOff>19050</xdr:rowOff>
    </xdr:from>
    <xdr:to>
      <xdr:col>12</xdr:col>
      <xdr:colOff>1247774</xdr:colOff>
      <xdr:row>27</xdr:row>
      <xdr:rowOff>169117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99" t="5235" r="30063" b="17870"/>
        <a:stretch/>
      </xdr:blipFill>
      <xdr:spPr bwMode="auto">
        <a:xfrm>
          <a:off x="6124575" y="2876550"/>
          <a:ext cx="3809999" cy="3312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1504949</xdr:colOff>
      <xdr:row>28</xdr:row>
      <xdr:rowOff>19051</xdr:rowOff>
    </xdr:from>
    <xdr:to>
      <xdr:col>12</xdr:col>
      <xdr:colOff>333374</xdr:colOff>
      <xdr:row>36</xdr:row>
      <xdr:rowOff>104448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507" t="20939" r="24106" b="18412"/>
        <a:stretch/>
      </xdr:blipFill>
      <xdr:spPr bwMode="auto">
        <a:xfrm>
          <a:off x="7353299" y="6229351"/>
          <a:ext cx="1666875" cy="1609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1356863</xdr:colOff>
      <xdr:row>13</xdr:row>
      <xdr:rowOff>71886</xdr:rowOff>
    </xdr:from>
    <xdr:to>
      <xdr:col>12</xdr:col>
      <xdr:colOff>889060</xdr:colOff>
      <xdr:row>33</xdr:row>
      <xdr:rowOff>133351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707" t="8121" r="48844" b="17149"/>
        <a:stretch/>
      </xdr:blipFill>
      <xdr:spPr bwMode="auto">
        <a:xfrm>
          <a:off x="7206651" y="3315778"/>
          <a:ext cx="2371725" cy="3943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1057275</xdr:colOff>
      <xdr:row>12</xdr:row>
      <xdr:rowOff>152400</xdr:rowOff>
    </xdr:from>
    <xdr:to>
      <xdr:col>12</xdr:col>
      <xdr:colOff>1048828</xdr:colOff>
      <xdr:row>33</xdr:row>
      <xdr:rowOff>98664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73" r="40014" b="22563"/>
        <a:stretch/>
      </xdr:blipFill>
      <xdr:spPr bwMode="auto">
        <a:xfrm>
          <a:off x="6905625" y="3209925"/>
          <a:ext cx="2830003" cy="4051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1704975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300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36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3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93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1.5</v>
      </c>
      <c r="G14" s="14">
        <v>1.7</v>
      </c>
      <c r="H14" s="14">
        <v>1.5</v>
      </c>
      <c r="I14" s="42">
        <f>F14*G14*H14*E14</f>
        <v>15.299999999999999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1.5</v>
      </c>
      <c r="G16" s="14"/>
      <c r="H16" s="14">
        <v>1.5</v>
      </c>
      <c r="I16" s="42">
        <f>F16*H16*D16</f>
        <v>9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1.5</v>
      </c>
      <c r="G18" s="14">
        <v>0.22</v>
      </c>
      <c r="H18" s="14">
        <v>1.5</v>
      </c>
      <c r="I18" s="14">
        <f>F18*G18*H18</f>
        <v>0.495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1.88</v>
      </c>
      <c r="H19" s="14">
        <v>0.4</v>
      </c>
      <c r="I19" s="14">
        <f>F19*G19*H19</f>
        <v>0.30080000000000001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0.79580000000000006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3.1832000000000003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8</v>
      </c>
      <c r="G23" s="14">
        <v>1.6</v>
      </c>
      <c r="H23" s="43">
        <v>0.55700000000000005</v>
      </c>
      <c r="I23" s="14">
        <f>F23*G23*H23</f>
        <v>7.1296000000000008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29</v>
      </c>
      <c r="E24" s="160"/>
      <c r="F24" s="14">
        <v>4</v>
      </c>
      <c r="G24" s="14">
        <v>2.8</v>
      </c>
      <c r="H24" s="43">
        <v>2.2349999999999999</v>
      </c>
      <c r="I24" s="14">
        <f>F24*G24*H24</f>
        <v>25.031999999999996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22</v>
      </c>
      <c r="E25" s="160"/>
      <c r="F25" s="14">
        <v>30</v>
      </c>
      <c r="G25" s="14">
        <v>1.5</v>
      </c>
      <c r="H25" s="43">
        <v>0.996</v>
      </c>
      <c r="I25" s="14">
        <f>F25*G25*H25</f>
        <v>44.82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76.9816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307.9264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30</v>
      </c>
      <c r="G28" s="14"/>
      <c r="H28" s="14"/>
      <c r="I28" s="42">
        <f>12.12+0.256</f>
        <v>12.375999999999999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tabSelected="1"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300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4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2.4500000000000002</v>
      </c>
      <c r="G14" s="14">
        <v>2.2200000000000002</v>
      </c>
      <c r="H14" s="14">
        <v>2.4500000000000002</v>
      </c>
      <c r="I14" s="42">
        <f>F14*G14*H14*E14</f>
        <v>53.302200000000013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2.4500000000000002</v>
      </c>
      <c r="G16" s="14"/>
      <c r="H16" s="14">
        <v>2.4500000000000002</v>
      </c>
      <c r="I16" s="42">
        <f>F16*H16*D16</f>
        <v>24.010000000000005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2.4500000000000002</v>
      </c>
      <c r="G18" s="14">
        <v>0.38</v>
      </c>
      <c r="H18" s="14">
        <v>2.4500000000000002</v>
      </c>
      <c r="I18" s="14">
        <f>F18*G18*H18</f>
        <v>2.2809500000000003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2.2400000000000002</v>
      </c>
      <c r="H19" s="14">
        <v>0.4</v>
      </c>
      <c r="I19" s="14">
        <f>F19*G19*H19</f>
        <v>0.35840000000000005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2.6393500000000003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10.557400000000001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9</v>
      </c>
      <c r="G23" s="14">
        <v>1.6</v>
      </c>
      <c r="H23" s="43">
        <v>0.55700000000000005</v>
      </c>
      <c r="I23" s="14">
        <f>F23*G23*H23</f>
        <v>8.0208000000000013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31</v>
      </c>
      <c r="E24" s="160"/>
      <c r="F24" s="14">
        <v>4</v>
      </c>
      <c r="G24" s="14">
        <v>3.7</v>
      </c>
      <c r="H24" s="43">
        <v>6.2249999999999996</v>
      </c>
      <c r="I24" s="14">
        <f>F24*G24*H24</f>
        <v>92.13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29</v>
      </c>
      <c r="E25" s="160"/>
      <c r="F25" s="14">
        <v>32</v>
      </c>
      <c r="G25" s="14">
        <v>2.4500000000000002</v>
      </c>
      <c r="H25" s="43">
        <v>2.2349999999999999</v>
      </c>
      <c r="I25" s="14">
        <f>F25*G25*H25</f>
        <v>175.22399999999999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275.37479999999999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1101.4992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32</v>
      </c>
      <c r="G28" s="14"/>
      <c r="H28" s="14"/>
      <c r="I28" s="42">
        <v>43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="106" zoomScaleNormal="100" zoomScaleSheetLayoutView="106" workbookViewId="0">
      <selection activeCell="B17" sqref="B17:C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300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78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5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47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44</v>
      </c>
      <c r="G12" s="6" t="s">
        <v>45</v>
      </c>
      <c r="H12" s="5" t="s">
        <v>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91</v>
      </c>
      <c r="C14" s="151"/>
      <c r="D14" s="155" t="s">
        <v>56</v>
      </c>
      <c r="E14" s="156"/>
      <c r="F14" s="14">
        <v>3641</v>
      </c>
      <c r="G14" s="14" t="s">
        <v>43</v>
      </c>
      <c r="H14" s="14">
        <v>1.9</v>
      </c>
      <c r="I14" s="14">
        <f>F14*H14</f>
        <v>6917.9</v>
      </c>
      <c r="J14" s="15" t="s">
        <v>43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1" t="s">
        <v>92</v>
      </c>
      <c r="C16" s="162"/>
      <c r="D16" s="155" t="s">
        <v>56</v>
      </c>
      <c r="E16" s="156"/>
      <c r="F16" s="14">
        <v>6217</v>
      </c>
      <c r="G16" s="14" t="s">
        <v>43</v>
      </c>
      <c r="H16" s="14">
        <v>0.7</v>
      </c>
      <c r="I16" s="14">
        <f>F16*H16</f>
        <v>4351.8999999999996</v>
      </c>
      <c r="J16" s="15" t="s">
        <v>43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11269.8</v>
      </c>
      <c r="J18" s="44" t="s">
        <v>43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/>
      <c r="E23" s="160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159"/>
      <c r="E24" s="160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300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6</v>
      </c>
      <c r="E7" s="27">
        <v>7</v>
      </c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66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69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4" t="s">
        <v>48</v>
      </c>
      <c r="C15" s="160"/>
      <c r="D15" s="159"/>
      <c r="E15" s="160"/>
      <c r="F15" s="14">
        <v>30</v>
      </c>
      <c r="G15" s="14" t="s">
        <v>49</v>
      </c>
      <c r="H15" s="14">
        <v>1</v>
      </c>
      <c r="I15" s="14">
        <f>F15*H15</f>
        <v>30</v>
      </c>
      <c r="J15" s="15" t="s">
        <v>49</v>
      </c>
      <c r="K15" s="12"/>
      <c r="L15" s="12"/>
      <c r="M15" s="13"/>
    </row>
    <row r="16" spans="2:13" ht="15" customHeight="1" x14ac:dyDescent="0.25">
      <c r="B16" s="113" t="s">
        <v>82</v>
      </c>
      <c r="C16" s="108"/>
      <c r="D16" s="107"/>
      <c r="E16" s="108"/>
      <c r="F16" s="14">
        <v>3</v>
      </c>
      <c r="G16" s="14" t="s">
        <v>49</v>
      </c>
      <c r="H16" s="14">
        <v>1</v>
      </c>
      <c r="I16" s="14">
        <f t="shared" ref="I16:I20" si="0">F16*H16</f>
        <v>3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70</v>
      </c>
      <c r="C18" s="41"/>
      <c r="D18" s="97"/>
      <c r="E18" s="9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4" t="s">
        <v>48</v>
      </c>
      <c r="C19" s="160"/>
      <c r="D19" s="109"/>
      <c r="E19" s="110"/>
      <c r="F19" s="14">
        <v>82</v>
      </c>
      <c r="G19" s="14" t="s">
        <v>49</v>
      </c>
      <c r="H19" s="14">
        <v>1</v>
      </c>
      <c r="I19" s="14">
        <f t="shared" si="0"/>
        <v>82</v>
      </c>
      <c r="J19" s="15" t="s">
        <v>49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3" t="s">
        <v>82</v>
      </c>
      <c r="C20" s="112"/>
      <c r="D20" s="111"/>
      <c r="E20" s="112"/>
      <c r="F20" s="14">
        <v>3</v>
      </c>
      <c r="G20" s="14" t="s">
        <v>49</v>
      </c>
      <c r="H20" s="14">
        <v>1</v>
      </c>
      <c r="I20" s="14">
        <f t="shared" si="0"/>
        <v>3</v>
      </c>
      <c r="J20" s="15" t="s">
        <v>49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3" t="s">
        <v>83</v>
      </c>
      <c r="C21" s="108"/>
      <c r="D21" s="111"/>
      <c r="E21" s="112"/>
      <c r="F21" s="14">
        <v>6</v>
      </c>
      <c r="G21" s="14" t="s">
        <v>49</v>
      </c>
      <c r="H21" s="14">
        <v>1</v>
      </c>
      <c r="I21" s="14">
        <f t="shared" ref="I21" si="1">F21*H21</f>
        <v>6</v>
      </c>
      <c r="J21" s="15" t="s">
        <v>49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217"/>
      <c r="E25" s="218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300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7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8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71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72</v>
      </c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50</v>
      </c>
      <c r="E15" s="160"/>
      <c r="F15" s="14">
        <v>4</v>
      </c>
      <c r="G15" s="14" t="s">
        <v>49</v>
      </c>
      <c r="H15" s="14">
        <v>1</v>
      </c>
      <c r="I15" s="14">
        <f>F15*H15</f>
        <v>4</v>
      </c>
      <c r="J15" s="15" t="s">
        <v>49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51</v>
      </c>
      <c r="E16" s="156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300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9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59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60</v>
      </c>
      <c r="E15" s="160"/>
      <c r="F15" s="14">
        <v>1000</v>
      </c>
      <c r="G15" s="14" t="s">
        <v>61</v>
      </c>
      <c r="H15" s="14">
        <v>1</v>
      </c>
      <c r="I15" s="14">
        <f>F15*H15</f>
        <v>1000</v>
      </c>
      <c r="J15" s="15" t="s">
        <v>61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 t="s">
        <v>64</v>
      </c>
      <c r="E18" s="160"/>
      <c r="F18" s="14">
        <v>1</v>
      </c>
      <c r="G18" s="14" t="s">
        <v>49</v>
      </c>
      <c r="H18" s="14">
        <f>1/5</f>
        <v>0.2</v>
      </c>
      <c r="I18" s="14">
        <f>F18*H18</f>
        <v>0.2</v>
      </c>
      <c r="J18" s="15" t="s">
        <v>49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300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10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75</v>
      </c>
      <c r="E15" s="160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7" zoomScaleNormal="100" zoomScaleSheetLayoutView="100" workbookViewId="0">
      <selection activeCell="F17" sqref="F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300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11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86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87</v>
      </c>
      <c r="E15" s="160"/>
      <c r="F15" s="14">
        <f>417*1.06*2</f>
        <v>884.04000000000008</v>
      </c>
      <c r="G15" s="14" t="s">
        <v>23</v>
      </c>
      <c r="H15" s="14">
        <v>3</v>
      </c>
      <c r="I15" s="14">
        <f>F15*H15</f>
        <v>2652.1200000000003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65</v>
      </c>
      <c r="E16" s="156"/>
      <c r="F16" s="14">
        <v>2</v>
      </c>
      <c r="G16" s="14" t="s">
        <v>49</v>
      </c>
      <c r="H16" s="14">
        <v>12</v>
      </c>
      <c r="I16" s="14">
        <f>F16*H16</f>
        <v>24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opLeftCell="A4" workbookViewId="0">
      <selection activeCell="B13" sqref="B13"/>
    </sheetView>
  </sheetViews>
  <sheetFormatPr baseColWidth="10" defaultRowHeight="15" x14ac:dyDescent="0.25"/>
  <cols>
    <col min="1" max="1" width="5.85546875" customWidth="1"/>
    <col min="2" max="2" width="40.5703125" customWidth="1"/>
  </cols>
  <sheetData>
    <row r="6" spans="1:6" x14ac:dyDescent="0.25">
      <c r="A6" s="82" t="s">
        <v>84</v>
      </c>
      <c r="B6" s="82" t="s">
        <v>85</v>
      </c>
    </row>
    <row r="8" spans="1:6" x14ac:dyDescent="0.25">
      <c r="A8" s="75" t="s">
        <v>36</v>
      </c>
      <c r="B8" s="75" t="s">
        <v>33</v>
      </c>
      <c r="C8" s="75" t="s">
        <v>4</v>
      </c>
      <c r="D8" s="75" t="s">
        <v>3</v>
      </c>
      <c r="E8" s="76" t="s">
        <v>34</v>
      </c>
      <c r="F8" s="76" t="s">
        <v>35</v>
      </c>
    </row>
    <row r="9" spans="1:6" x14ac:dyDescent="0.25">
      <c r="A9" s="81">
        <v>1</v>
      </c>
      <c r="B9" s="77" t="s">
        <v>41</v>
      </c>
      <c r="C9" s="78" t="s">
        <v>37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42</v>
      </c>
      <c r="C10" s="78" t="s">
        <v>37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73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73</v>
      </c>
      <c r="D12" s="79">
        <v>0.7</v>
      </c>
      <c r="E12" s="80"/>
      <c r="F12" s="80"/>
    </row>
    <row r="13" spans="1:6" x14ac:dyDescent="0.25">
      <c r="A13" s="81">
        <f t="shared" si="0"/>
        <v>5</v>
      </c>
      <c r="B13" s="77" t="s">
        <v>39</v>
      </c>
      <c r="C13" s="78" t="s">
        <v>23</v>
      </c>
      <c r="D13" s="79">
        <f>'Montaje '!I18</f>
        <v>11269.8</v>
      </c>
      <c r="E13" s="80"/>
      <c r="F13" s="80"/>
    </row>
    <row r="14" spans="1:6" ht="25.5" x14ac:dyDescent="0.25">
      <c r="A14" s="81">
        <f t="shared" si="0"/>
        <v>6</v>
      </c>
      <c r="B14" s="77" t="s">
        <v>67</v>
      </c>
      <c r="C14" s="78" t="s">
        <v>73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68</v>
      </c>
      <c r="C15" s="78" t="s">
        <v>73</v>
      </c>
      <c r="D15" s="79">
        <v>0.7</v>
      </c>
      <c r="E15" s="80"/>
      <c r="F15" s="80"/>
    </row>
    <row r="16" spans="1:6" x14ac:dyDescent="0.25">
      <c r="A16" s="81">
        <v>8</v>
      </c>
      <c r="B16" s="77" t="s">
        <v>40</v>
      </c>
      <c r="C16" s="78" t="s">
        <v>73</v>
      </c>
      <c r="D16" s="79">
        <v>2.6</v>
      </c>
      <c r="E16" s="80"/>
      <c r="F16" s="80"/>
    </row>
    <row r="17" spans="1:6" ht="25.5" x14ac:dyDescent="0.25">
      <c r="A17" s="81">
        <f t="shared" si="0"/>
        <v>9</v>
      </c>
      <c r="B17" s="77" t="s">
        <v>58</v>
      </c>
      <c r="C17" s="78" t="s">
        <v>37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76</v>
      </c>
      <c r="C18" s="78" t="s">
        <v>38</v>
      </c>
      <c r="D18" s="79">
        <v>0</v>
      </c>
      <c r="E18" s="80"/>
      <c r="F18" s="80"/>
    </row>
    <row r="19" spans="1:6" ht="25.5" x14ac:dyDescent="0.25">
      <c r="A19" s="81">
        <f t="shared" si="0"/>
        <v>11</v>
      </c>
      <c r="B19" s="77" t="s">
        <v>88</v>
      </c>
      <c r="C19" s="78" t="s">
        <v>38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2018-08-24T01:18:16Z</dcterms:modified>
</cp:coreProperties>
</file>